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\Budget\2019-21 Budget\June 16 Study Session\"/>
    </mc:Choice>
  </mc:AlternateContent>
  <xr:revisionPtr revIDLastSave="0" documentId="8_{25991080-7116-4CD7-B8D4-62DBDFEB8ECC}" xr6:coauthVersionLast="45" xr6:coauthVersionMax="45" xr10:uidLastSave="{00000000-0000-0000-0000-000000000000}"/>
  <bookViews>
    <workbookView xWindow="40920" yWindow="-120" windowWidth="29040" windowHeight="15840" xr2:uid="{E4F52F1A-360F-4FEC-A4F0-4BCB17E01D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J50" i="1"/>
  <c r="F39" i="1"/>
  <c r="J52" i="1" l="1"/>
  <c r="H52" i="1"/>
  <c r="G52" i="1"/>
  <c r="E52" i="1"/>
  <c r="J51" i="1"/>
  <c r="I51" i="1"/>
  <c r="H51" i="1"/>
  <c r="E51" i="1"/>
  <c r="H49" i="1"/>
  <c r="E49" i="1"/>
  <c r="D49" i="1"/>
  <c r="D50" i="1" s="1"/>
  <c r="G47" i="1"/>
  <c r="G44" i="1"/>
  <c r="F51" i="1"/>
  <c r="G35" i="1"/>
  <c r="G51" i="1" s="1"/>
  <c r="I32" i="1"/>
  <c r="G32" i="1"/>
  <c r="G30" i="1"/>
  <c r="F28" i="1"/>
  <c r="I27" i="1"/>
  <c r="F27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G13" i="1"/>
  <c r="G12" i="1"/>
  <c r="G10" i="1"/>
  <c r="G9" i="1"/>
  <c r="J49" i="1"/>
  <c r="F52" i="1" l="1"/>
  <c r="I52" i="1"/>
  <c r="E50" i="1"/>
  <c r="H50" i="1"/>
  <c r="G49" i="1"/>
  <c r="I49" i="1"/>
  <c r="I50" i="1" s="1"/>
  <c r="F49" i="1"/>
  <c r="F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Sharif Etman</author>
    <author>Maggie Pang</author>
  </authors>
  <commentList>
    <comment ref="B4" authorId="0" shapeId="0" xr:uid="{64D006C5-EEE3-485C-86DD-83FD10C3777E}">
      <text>
        <r>
          <rPr>
            <b/>
            <sz val="9"/>
            <color indexed="81"/>
            <rFont val="Tahoma"/>
            <family val="2"/>
          </rPr>
          <t>Sharif Etman:</t>
        </r>
        <r>
          <rPr>
            <sz val="9"/>
            <color indexed="81"/>
            <rFont val="Tahoma"/>
            <family val="2"/>
          </rPr>
          <t xml:space="preserve">
Updated name to Los Altos Community Center formerly known as "Hillview" Community Center</t>
        </r>
      </text>
    </comment>
    <comment ref="D16" authorId="1" shapeId="0" xr:uid="{BF85F10A-1BDF-4DDC-B451-831C90AF8AA3}">
      <text>
        <r>
          <rPr>
            <b/>
            <sz val="9"/>
            <color indexed="81"/>
            <rFont val="Tahoma"/>
            <family val="2"/>
          </rPr>
          <t>Maggie Pang:</t>
        </r>
        <r>
          <rPr>
            <sz val="9"/>
            <color indexed="81"/>
            <rFont val="Tahoma"/>
            <family val="2"/>
          </rPr>
          <t xml:space="preserve">
Updated on 2/9/2018
</t>
        </r>
        <r>
          <rPr>
            <b/>
            <sz val="9"/>
            <color indexed="81"/>
            <rFont val="Tahoma"/>
            <family val="2"/>
          </rPr>
          <t>Sarina:</t>
        </r>
        <r>
          <rPr>
            <sz val="9"/>
            <color indexed="81"/>
            <rFont val="Tahoma"/>
            <family val="2"/>
          </rPr>
          <t xml:space="preserve">
Updated on 2/12/18</t>
        </r>
      </text>
    </comment>
    <comment ref="A34" authorId="1" shapeId="0" xr:uid="{4B235979-5281-4C37-BCCA-1E395B5E0651}">
      <text>
        <r>
          <rPr>
            <b/>
            <sz val="9"/>
            <color indexed="81"/>
            <rFont val="Tahoma"/>
            <family val="2"/>
          </rPr>
          <t>Maggie Pang:</t>
        </r>
        <r>
          <rPr>
            <sz val="9"/>
            <color indexed="81"/>
            <rFont val="Tahoma"/>
            <family val="2"/>
          </rPr>
          <t xml:space="preserve">
1307</t>
        </r>
      </text>
    </comment>
    <comment ref="A39" authorId="1" shapeId="0" xr:uid="{456F8B55-677D-4CBC-8A9E-8C9EEEBD68D0}">
      <text>
        <r>
          <rPr>
            <b/>
            <sz val="9"/>
            <color indexed="81"/>
            <rFont val="Tahoma"/>
            <family val="2"/>
          </rPr>
          <t>Maggie Pang:</t>
        </r>
        <r>
          <rPr>
            <sz val="9"/>
            <color indexed="81"/>
            <rFont val="Tahoma"/>
            <family val="2"/>
          </rPr>
          <t xml:space="preserve">
1012</t>
        </r>
      </text>
    </comment>
  </commentList>
</comments>
</file>

<file path=xl/sharedStrings.xml><?xml version="1.0" encoding="utf-8"?>
<sst xmlns="http://schemas.openxmlformats.org/spreadsheetml/2006/main" count="138" uniqueCount="105">
  <si>
    <t>Project #</t>
  </si>
  <si>
    <t>Project Name</t>
  </si>
  <si>
    <t>Funding Sources</t>
  </si>
  <si>
    <t>Prior Years Available Funds</t>
  </si>
  <si>
    <t>2021/22  Budget</t>
  </si>
  <si>
    <t>2022/23  Budget</t>
  </si>
  <si>
    <t>2023/24 Budget</t>
  </si>
  <si>
    <t>NOTES</t>
  </si>
  <si>
    <t>CF-01002</t>
  </si>
  <si>
    <t>Los Altos Community Center Redevelopment</t>
  </si>
  <si>
    <t>CIP</t>
  </si>
  <si>
    <t>in-Lieu Park Fund</t>
  </si>
  <si>
    <t>Civic Facilities</t>
  </si>
  <si>
    <t>CF-01003</t>
  </si>
  <si>
    <t xml:space="preserve">Annual Civic Facilities Improvement </t>
  </si>
  <si>
    <t>CF-01010</t>
  </si>
  <si>
    <t>Annual ADA Improvements (Facilities)</t>
  </si>
  <si>
    <t>CF-01018</t>
  </si>
  <si>
    <t>MSC Parking Lot Resurfacing</t>
  </si>
  <si>
    <t>ENGINEER'S ESTIMATE = $880K</t>
  </si>
  <si>
    <t>CF-01020</t>
  </si>
  <si>
    <t>Feasilibility Study Swimming Pool</t>
  </si>
  <si>
    <t>Community Development</t>
  </si>
  <si>
    <t>CD-01018</t>
  </si>
  <si>
    <t>Downtown Lighting Cabinet Replacement</t>
  </si>
  <si>
    <t>CD-01003</t>
  </si>
  <si>
    <t>Annual Public Arts Projects</t>
  </si>
  <si>
    <t>CD-01012</t>
  </si>
  <si>
    <t>Annual Storm Drain Improvements</t>
  </si>
  <si>
    <t>Transportation</t>
  </si>
  <si>
    <t>TS-01001</t>
  </si>
  <si>
    <t>Annual Street Resurfacing</t>
  </si>
  <si>
    <t>PCI study recommends investing $1.5M more in street resurfacing and slurrying to meet 75 by 2026. Recommend investing that in Fremont in FY-20/21.</t>
  </si>
  <si>
    <t>Gas Tax</t>
  </si>
  <si>
    <t>Road Maint. &amp; Acct Act</t>
  </si>
  <si>
    <t>Measure B</t>
  </si>
  <si>
    <t>VRF</t>
  </si>
  <si>
    <t>TS-01003</t>
  </si>
  <si>
    <t>Annual Street Striping</t>
  </si>
  <si>
    <t>TS-01004</t>
  </si>
  <si>
    <t>Annual Street Slurry Seal</t>
  </si>
  <si>
    <t>TS-01008</t>
  </si>
  <si>
    <t>Annual ADA Improvements (Streets and Roadways)</t>
  </si>
  <si>
    <t>Recommend using Traffic Impact Fees.</t>
  </si>
  <si>
    <t>Traffic Impact Fees</t>
  </si>
  <si>
    <t>TS-01009</t>
  </si>
  <si>
    <t>Annual City Alley Resurfacing</t>
  </si>
  <si>
    <t>TS-01056</t>
  </si>
  <si>
    <t>Fremont Asphalt Concrete Overlay</t>
  </si>
  <si>
    <t>OBAG</t>
  </si>
  <si>
    <t>Finish design. Need $2M for construction. Use PCI additional recommended funding.</t>
  </si>
  <si>
    <t>TS-01059</t>
  </si>
  <si>
    <t xml:space="preserve">Diamond Court Reconstruction </t>
  </si>
  <si>
    <t>Resident Contribution</t>
  </si>
  <si>
    <t>TS-01005</t>
  </si>
  <si>
    <t>Annual Concrete Repair</t>
  </si>
  <si>
    <t>TS-01006</t>
  </si>
  <si>
    <t>Annual Traffic Sign Replacement</t>
  </si>
  <si>
    <t>Need additional $50K in 20/21 for sign survey and updates.</t>
  </si>
  <si>
    <t>TS-01007</t>
  </si>
  <si>
    <t>Annual Neighborhood Traffic Management</t>
  </si>
  <si>
    <t>No active project.  This fund was going to be used to help fund the Arboleda Dr portion of the Cuesta Dr Traffic Calming project.</t>
  </si>
  <si>
    <t>Donations</t>
  </si>
  <si>
    <t>TS-01013</t>
  </si>
  <si>
    <t>Annual Transportation Enhancements</t>
  </si>
  <si>
    <r>
      <t xml:space="preserve">No active projects, but requesting additional $175K to offset any existing studies. </t>
    </r>
    <r>
      <rPr>
        <i/>
        <sz val="12"/>
        <rFont val="Garamond"/>
        <family val="1"/>
      </rPr>
      <t>Recommend using Traffic Impact Fees.</t>
    </r>
  </si>
  <si>
    <t>TS-01022</t>
  </si>
  <si>
    <t>Annual Collector Street Traffic Calming</t>
  </si>
  <si>
    <t>TS-01037</t>
  </si>
  <si>
    <t>San Antonio Road/West Portola Avenue Improvements (School Route Project)</t>
  </si>
  <si>
    <t>Can complete project for $125,000 with Traffic Impact Fees</t>
  </si>
  <si>
    <t>TS-01040</t>
  </si>
  <si>
    <t>Fremont Ave/Truman Ave Intersection Improvements (School Route Project)</t>
  </si>
  <si>
    <t>There is no school route at Fremont &amp; Truman</t>
  </si>
  <si>
    <t>TS-01041</t>
  </si>
  <si>
    <t>Los Altos Ave/Santa Rita School Crossing Improvements (School Route Project)</t>
  </si>
  <si>
    <r>
      <t xml:space="preserve">Needs further study once kids back in school full-time (post-COVID19). </t>
    </r>
    <r>
      <rPr>
        <i/>
        <sz val="12"/>
        <rFont val="Garamond"/>
        <family val="1"/>
      </rPr>
      <t>Recommend using Traffic Impact Fees.</t>
    </r>
  </si>
  <si>
    <t>TS-01052</t>
  </si>
  <si>
    <t>Annual Bicycle/Pedestrian Access Improvements</t>
  </si>
  <si>
    <r>
      <t xml:space="preserve">Fund CSMP in FY19/20 for $165K. </t>
    </r>
    <r>
      <rPr>
        <i/>
        <sz val="12"/>
        <rFont val="Garamond"/>
        <family val="1"/>
      </rPr>
      <t>Recommend using Traffic Impact Fees instead of CIP.</t>
    </r>
  </si>
  <si>
    <t>TDA Article III Grant</t>
  </si>
  <si>
    <t>TS-01055</t>
  </si>
  <si>
    <t>Fremont Ave Pedestrian Bridge Rehabilitation</t>
  </si>
  <si>
    <t>Can be deferred for a while, per 2016 study. MSC made some repairs in 2017. Condition continues to be monitored.</t>
  </si>
  <si>
    <t>TS-01057</t>
  </si>
  <si>
    <t>In-Road Light System Maintenance</t>
  </si>
  <si>
    <t>This technology not very robust. Lots of community-will to repair the defective X-walks. $375K needed.</t>
  </si>
  <si>
    <t>Totals</t>
  </si>
  <si>
    <t>All Funding Sources</t>
  </si>
  <si>
    <t>General Fund</t>
  </si>
  <si>
    <t>Outside Funding</t>
  </si>
  <si>
    <t>Essential Budget Needs</t>
  </si>
  <si>
    <t>Reduce CIP by $2M in FYs 19/20 and 20/21</t>
  </si>
  <si>
    <t>Carve out $1.75M for Fremont Ave. Resurfacing</t>
  </si>
  <si>
    <t>Proposed Capital Improvement Program Budget Changes (Revised 6/18/2020)</t>
  </si>
  <si>
    <t>Original 2019/20 Budget</t>
  </si>
  <si>
    <t>Original 2020/21 Budget</t>
  </si>
  <si>
    <t>Adopted 2019/20 Deferred Budget</t>
  </si>
  <si>
    <t>Adopted 2020/21 Revised Budget</t>
  </si>
  <si>
    <t>Adopted 2020/21 Deferred Budget</t>
  </si>
  <si>
    <t>Adopted 2019/20 Revised Budget</t>
  </si>
  <si>
    <t>Contract award July 2020</t>
  </si>
  <si>
    <t>Staff needs to confirm if Diamond Court residents have contributed the $100,000. If so, then $100K should be realocated into the project's CIP fund.</t>
  </si>
  <si>
    <t xml:space="preserve">$750K in unencumbered funds are available for the Emergency Operations Center construction in 2019/20. The $1.2M budgeted in 2020/21 are also available for the EOC. Current construction cost estimate is $2.5M. Either $550K needs to be transferred into the CIP in 20/21 to fund the project or award of the project needs to wait until 7/1/21 when an additional $1.2M will be available. </t>
  </si>
  <si>
    <t>General fund reduction is $2,037,000 + $810,000 = $2,847,000. This is $1,453,000 short of the goal to reduce the General Fund CIP by $2M, preserve funds for the Adopted 2019/20 and 2020/21 Revised Budgets herein, and award the estimated $2.5M EOC construction bid in 2020/21.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</si>
</sst>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2"/>
      <color rgb="FF00B050"/>
      <name val="Garamond"/>
      <family val="1"/>
    </font>
    <font>
      <b/>
      <sz val="12"/>
      <color rgb="FFFF0000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i/>
      <sz val="12"/>
      <color theme="1"/>
      <name val="Garamond"/>
      <family val="1"/>
    </font>
    <font>
      <b/>
      <i/>
      <sz val="12"/>
      <name val="Garamond"/>
      <family val="1"/>
    </font>
    <font>
      <sz val="12"/>
      <color rgb="FF00B050"/>
      <name val="Garamond"/>
      <family val="1"/>
    </font>
    <font>
      <b/>
      <i/>
      <sz val="12"/>
      <color rgb="FF00B050"/>
      <name val="Garamond"/>
      <family val="1"/>
    </font>
    <font>
      <b/>
      <i/>
      <sz val="12"/>
      <color rgb="FFFF0000"/>
      <name val="Garamond"/>
      <family val="1"/>
    </font>
    <font>
      <strike/>
      <sz val="12"/>
      <name val="Garamond"/>
      <family val="1"/>
    </font>
    <font>
      <b/>
      <u/>
      <sz val="12"/>
      <name val="Garamond"/>
      <family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name val="Garamond"/>
      <family val="1"/>
    </font>
    <font>
      <b/>
      <sz val="10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vertical="center" wrapText="1"/>
    </xf>
    <xf numFmtId="164" fontId="4" fillId="5" borderId="1" xfId="1" applyNumberFormat="1" applyFont="1" applyFill="1" applyBorder="1" applyAlignment="1">
      <alignment vertical="center" wrapText="1"/>
    </xf>
    <xf numFmtId="164" fontId="5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7" fillId="5" borderId="1" xfId="1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 wrapText="1"/>
    </xf>
    <xf numFmtId="164" fontId="6" fillId="4" borderId="6" xfId="1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vertical="center" wrapText="1"/>
    </xf>
    <xf numFmtId="164" fontId="4" fillId="3" borderId="7" xfId="1" applyNumberFormat="1" applyFont="1" applyFill="1" applyBorder="1" applyAlignment="1">
      <alignment vertical="center" wrapText="1"/>
    </xf>
    <xf numFmtId="164" fontId="5" fillId="3" borderId="7" xfId="1" applyNumberFormat="1" applyFont="1" applyFill="1" applyBorder="1" applyAlignment="1">
      <alignment vertical="center" wrapText="1"/>
    </xf>
    <xf numFmtId="164" fontId="6" fillId="4" borderId="7" xfId="1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vertical="center" wrapText="1"/>
    </xf>
    <xf numFmtId="164" fontId="4" fillId="3" borderId="8" xfId="1" applyNumberFormat="1" applyFont="1" applyFill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 wrapText="1"/>
    </xf>
    <xf numFmtId="164" fontId="6" fillId="4" borderId="8" xfId="1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6" fillId="4" borderId="1" xfId="1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vertical="center" wrapText="1"/>
    </xf>
    <xf numFmtId="164" fontId="4" fillId="3" borderId="2" xfId="1" applyNumberFormat="1" applyFont="1" applyFill="1" applyBorder="1" applyAlignment="1">
      <alignment vertical="center" wrapText="1"/>
    </xf>
    <xf numFmtId="164" fontId="5" fillId="3" borderId="2" xfId="1" applyNumberFormat="1" applyFont="1" applyFill="1" applyBorder="1" applyAlignment="1">
      <alignment vertical="center" wrapText="1"/>
    </xf>
    <xf numFmtId="164" fontId="6" fillId="4" borderId="2" xfId="1" applyNumberFormat="1" applyFont="1" applyFill="1" applyBorder="1" applyAlignment="1">
      <alignment vertical="center" wrapText="1"/>
    </xf>
    <xf numFmtId="164" fontId="6" fillId="2" borderId="13" xfId="1" applyNumberFormat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4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16" xfId="1" applyNumberFormat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vertical="center" wrapText="1"/>
    </xf>
    <xf numFmtId="164" fontId="5" fillId="3" borderId="3" xfId="1" applyNumberFormat="1" applyFont="1" applyFill="1" applyBorder="1" applyAlignment="1">
      <alignment vertical="center" wrapText="1"/>
    </xf>
    <xf numFmtId="164" fontId="6" fillId="4" borderId="3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vertical="center" wrapText="1"/>
    </xf>
    <xf numFmtId="164" fontId="10" fillId="4" borderId="2" xfId="1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vertical="center" wrapText="1"/>
    </xf>
    <xf numFmtId="164" fontId="11" fillId="3" borderId="6" xfId="1" applyNumberFormat="1" applyFont="1" applyFill="1" applyBorder="1" applyAlignment="1">
      <alignment vertical="center" wrapText="1"/>
    </xf>
    <xf numFmtId="164" fontId="12" fillId="3" borderId="6" xfId="1" applyNumberFormat="1" applyFont="1" applyFill="1" applyBorder="1" applyAlignment="1">
      <alignment vertical="center" wrapText="1"/>
    </xf>
    <xf numFmtId="164" fontId="7" fillId="4" borderId="6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164" fontId="4" fillId="3" borderId="10" xfId="1" applyNumberFormat="1" applyFont="1" applyFill="1" applyBorder="1" applyAlignment="1">
      <alignment vertical="center" wrapText="1"/>
    </xf>
    <xf numFmtId="164" fontId="5" fillId="3" borderId="10" xfId="1" applyNumberFormat="1" applyFont="1" applyFill="1" applyBorder="1" applyAlignment="1">
      <alignment vertical="center" wrapText="1"/>
    </xf>
    <xf numFmtId="164" fontId="6" fillId="4" borderId="10" xfId="1" applyNumberFormat="1" applyFont="1" applyFill="1" applyBorder="1" applyAlignment="1">
      <alignment vertical="center" wrapText="1"/>
    </xf>
    <xf numFmtId="164" fontId="4" fillId="3" borderId="14" xfId="1" applyNumberFormat="1" applyFont="1" applyFill="1" applyBorder="1" applyAlignment="1">
      <alignment vertical="center" wrapText="1"/>
    </xf>
    <xf numFmtId="164" fontId="5" fillId="3" borderId="14" xfId="1" applyNumberFormat="1" applyFont="1" applyFill="1" applyBorder="1" applyAlignment="1">
      <alignment vertical="center" wrapText="1"/>
    </xf>
    <xf numFmtId="164" fontId="6" fillId="4" borderId="14" xfId="1" applyNumberFormat="1" applyFont="1" applyFill="1" applyBorder="1" applyAlignment="1">
      <alignment vertical="center" wrapText="1"/>
    </xf>
    <xf numFmtId="164" fontId="6" fillId="4" borderId="17" xfId="1" applyNumberFormat="1" applyFont="1" applyFill="1" applyBorder="1" applyAlignment="1">
      <alignment vertical="center" wrapText="1"/>
    </xf>
    <xf numFmtId="164" fontId="6" fillId="4" borderId="18" xfId="1" applyNumberFormat="1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center" wrapText="1"/>
    </xf>
    <xf numFmtId="164" fontId="4" fillId="3" borderId="7" xfId="0" applyNumberFormat="1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vertical="center" wrapText="1"/>
    </xf>
    <xf numFmtId="164" fontId="6" fillId="4" borderId="7" xfId="0" applyNumberFormat="1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vertical="center" wrapText="1"/>
    </xf>
    <xf numFmtId="164" fontId="4" fillId="3" borderId="10" xfId="0" applyNumberFormat="1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vertical="center" wrapText="1"/>
    </xf>
    <xf numFmtId="164" fontId="6" fillId="4" borderId="10" xfId="0" applyNumberFormat="1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13" fillId="2" borderId="8" xfId="1" applyNumberFormat="1" applyFont="1" applyFill="1" applyBorder="1" applyAlignment="1">
      <alignment vertical="center" wrapText="1"/>
    </xf>
    <xf numFmtId="164" fontId="4" fillId="3" borderId="19" xfId="1" applyNumberFormat="1" applyFont="1" applyFill="1" applyBorder="1" applyAlignment="1">
      <alignment vertical="center" wrapText="1"/>
    </xf>
    <xf numFmtId="164" fontId="5" fillId="3" borderId="19" xfId="1" applyNumberFormat="1" applyFont="1" applyFill="1" applyBorder="1" applyAlignment="1">
      <alignment vertical="center" wrapText="1"/>
    </xf>
    <xf numFmtId="164" fontId="6" fillId="4" borderId="19" xfId="1" applyNumberFormat="1" applyFont="1" applyFill="1" applyBorder="1" applyAlignment="1">
      <alignment vertical="center" wrapText="1"/>
    </xf>
    <xf numFmtId="164" fontId="6" fillId="2" borderId="19" xfId="1" applyNumberFormat="1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vertical="center" wrapText="1"/>
    </xf>
    <xf numFmtId="164" fontId="7" fillId="2" borderId="3" xfId="1" applyNumberFormat="1" applyFont="1" applyFill="1" applyBorder="1" applyAlignment="1">
      <alignment vertical="center" wrapText="1"/>
    </xf>
    <xf numFmtId="164" fontId="11" fillId="3" borderId="3" xfId="1" applyNumberFormat="1" applyFont="1" applyFill="1" applyBorder="1" applyAlignment="1">
      <alignment vertical="center" wrapText="1"/>
    </xf>
    <xf numFmtId="164" fontId="12" fillId="3" borderId="1" xfId="1" applyNumberFormat="1" applyFont="1" applyFill="1" applyBorder="1" applyAlignment="1">
      <alignment vertical="center" wrapText="1"/>
    </xf>
    <xf numFmtId="164" fontId="11" fillId="3" borderId="20" xfId="1" applyNumberFormat="1" applyFont="1" applyFill="1" applyBorder="1" applyAlignment="1">
      <alignment vertical="center" wrapText="1"/>
    </xf>
    <xf numFmtId="164" fontId="12" fillId="3" borderId="20" xfId="1" applyNumberFormat="1" applyFont="1" applyFill="1" applyBorder="1" applyAlignment="1">
      <alignment vertical="center" wrapText="1"/>
    </xf>
    <xf numFmtId="164" fontId="7" fillId="4" borderId="20" xfId="1" applyNumberFormat="1" applyFont="1" applyFill="1" applyBorder="1" applyAlignment="1">
      <alignment vertical="center" wrapText="1"/>
    </xf>
    <xf numFmtId="164" fontId="6" fillId="2" borderId="20" xfId="1" applyNumberFormat="1" applyFont="1" applyFill="1" applyBorder="1" applyAlignment="1">
      <alignment vertical="center" wrapText="1"/>
    </xf>
    <xf numFmtId="164" fontId="6" fillId="4" borderId="21" xfId="1" applyNumberFormat="1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vertical="center" wrapText="1"/>
    </xf>
    <xf numFmtId="164" fontId="11" fillId="3" borderId="2" xfId="1" applyNumberFormat="1" applyFont="1" applyFill="1" applyBorder="1" applyAlignment="1">
      <alignment vertical="center" wrapText="1"/>
    </xf>
    <xf numFmtId="164" fontId="12" fillId="3" borderId="2" xfId="1" applyNumberFormat="1" applyFont="1" applyFill="1" applyBorder="1" applyAlignment="1">
      <alignment vertical="center" wrapText="1"/>
    </xf>
    <xf numFmtId="164" fontId="11" fillId="3" borderId="10" xfId="1" applyNumberFormat="1" applyFont="1" applyFill="1" applyBorder="1" applyAlignment="1">
      <alignment vertical="center" wrapText="1"/>
    </xf>
    <xf numFmtId="164" fontId="12" fillId="3" borderId="10" xfId="1" applyNumberFormat="1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11" fillId="3" borderId="7" xfId="1" applyNumberFormat="1" applyFont="1" applyFill="1" applyBorder="1" applyAlignment="1">
      <alignment vertical="center" wrapText="1"/>
    </xf>
    <xf numFmtId="164" fontId="12" fillId="3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vertical="center" wrapText="1"/>
    </xf>
    <xf numFmtId="164" fontId="7" fillId="4" borderId="10" xfId="1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wrapText="1"/>
    </xf>
    <xf numFmtId="164" fontId="3" fillId="7" borderId="8" xfId="0" applyNumberFormat="1" applyFont="1" applyFill="1" applyBorder="1" applyAlignment="1">
      <alignment wrapText="1"/>
    </xf>
    <xf numFmtId="164" fontId="4" fillId="7" borderId="8" xfId="0" applyNumberFormat="1" applyFont="1" applyFill="1" applyBorder="1" applyAlignment="1">
      <alignment wrapText="1"/>
    </xf>
    <xf numFmtId="164" fontId="5" fillId="7" borderId="8" xfId="0" applyNumberFormat="1" applyFont="1" applyFill="1" applyBorder="1" applyAlignment="1">
      <alignment wrapText="1"/>
    </xf>
    <xf numFmtId="164" fontId="3" fillId="7" borderId="8" xfId="1" applyNumberFormat="1" applyFont="1" applyFill="1" applyBorder="1" applyAlignment="1">
      <alignment vertical="center" wrapText="1"/>
    </xf>
    <xf numFmtId="164" fontId="3" fillId="7" borderId="19" xfId="1" applyNumberFormat="1" applyFont="1" applyFill="1" applyBorder="1" applyAlignment="1">
      <alignment vertical="center" wrapText="1"/>
    </xf>
    <xf numFmtId="0" fontId="2" fillId="0" borderId="0" xfId="0" applyFont="1"/>
    <xf numFmtId="0" fontId="3" fillId="7" borderId="1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wrapText="1"/>
    </xf>
    <xf numFmtId="164" fontId="4" fillId="7" borderId="1" xfId="0" applyNumberFormat="1" applyFont="1" applyFill="1" applyBorder="1" applyAlignment="1">
      <alignment wrapText="1"/>
    </xf>
    <xf numFmtId="164" fontId="5" fillId="7" borderId="1" xfId="0" applyNumberFormat="1" applyFont="1" applyFill="1" applyBorder="1" applyAlignment="1">
      <alignment wrapText="1"/>
    </xf>
    <xf numFmtId="164" fontId="3" fillId="7" borderId="1" xfId="1" applyNumberFormat="1" applyFont="1" applyFill="1" applyBorder="1" applyAlignment="1">
      <alignment vertical="center" wrapText="1"/>
    </xf>
    <xf numFmtId="164" fontId="3" fillId="7" borderId="22" xfId="1" applyNumberFormat="1" applyFont="1" applyFill="1" applyBorder="1" applyAlignment="1">
      <alignment vertical="center" wrapText="1"/>
    </xf>
    <xf numFmtId="164" fontId="3" fillId="7" borderId="20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wrapText="1"/>
    </xf>
    <xf numFmtId="164" fontId="3" fillId="7" borderId="6" xfId="0" applyNumberFormat="1" applyFont="1" applyFill="1" applyBorder="1" applyAlignment="1">
      <alignment wrapText="1"/>
    </xf>
    <xf numFmtId="164" fontId="4" fillId="7" borderId="6" xfId="0" applyNumberFormat="1" applyFont="1" applyFill="1" applyBorder="1" applyAlignment="1">
      <alignment wrapText="1"/>
    </xf>
    <xf numFmtId="164" fontId="5" fillId="7" borderId="6" xfId="0" applyNumberFormat="1" applyFont="1" applyFill="1" applyBorder="1" applyAlignment="1">
      <alignment wrapText="1"/>
    </xf>
    <xf numFmtId="164" fontId="3" fillId="7" borderId="6" xfId="1" applyNumberFormat="1" applyFont="1" applyFill="1" applyBorder="1" applyAlignment="1">
      <alignment vertical="center" wrapText="1"/>
    </xf>
    <xf numFmtId="164" fontId="3" fillId="7" borderId="9" xfId="1" applyNumberFormat="1" applyFont="1" applyFill="1" applyBorder="1" applyAlignment="1">
      <alignment vertical="center" wrapText="1"/>
    </xf>
    <xf numFmtId="164" fontId="3" fillId="7" borderId="2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5" fillId="8" borderId="0" xfId="0" applyNumberFormat="1" applyFont="1" applyFill="1" applyAlignment="1">
      <alignment wrapText="1"/>
    </xf>
    <xf numFmtId="0" fontId="6" fillId="8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164" fontId="6" fillId="8" borderId="0" xfId="0" applyNumberFormat="1" applyFont="1" applyFill="1" applyAlignment="1">
      <alignment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164" fontId="6" fillId="0" borderId="0" xfId="1" applyNumberFormat="1" applyFont="1" applyAlignment="1">
      <alignment wrapText="1"/>
    </xf>
    <xf numFmtId="164" fontId="15" fillId="0" borderId="0" xfId="1" applyNumberFormat="1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4" fillId="0" borderId="0" xfId="1" applyNumberFormat="1" applyFont="1" applyAlignment="1">
      <alignment wrapText="1"/>
    </xf>
    <xf numFmtId="0" fontId="19" fillId="0" borderId="0" xfId="0" applyFont="1" applyAlignment="1">
      <alignment horizontal="left"/>
    </xf>
    <xf numFmtId="164" fontId="2" fillId="0" borderId="0" xfId="0" applyNumberFormat="1" applyFont="1"/>
    <xf numFmtId="0" fontId="0" fillId="2" borderId="0" xfId="0" applyFill="1" applyAlignment="1">
      <alignment wrapText="1"/>
    </xf>
    <xf numFmtId="0" fontId="6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14" xfId="0" applyNumberFormat="1" applyFont="1" applyFill="1" applyBorder="1" applyAlignment="1">
      <alignment horizontal="left" vertical="center" wrapText="1"/>
    </xf>
    <xf numFmtId="164" fontId="6" fillId="2" borderId="11" xfId="1" applyNumberFormat="1" applyFont="1" applyFill="1" applyBorder="1" applyAlignment="1">
      <alignment horizontal="left" vertical="center" wrapText="1"/>
    </xf>
    <xf numFmtId="164" fontId="6" fillId="2" borderId="10" xfId="1" applyNumberFormat="1" applyFont="1" applyFill="1" applyBorder="1" applyAlignment="1">
      <alignment horizontal="left" vertical="center" wrapText="1"/>
    </xf>
    <xf numFmtId="164" fontId="6" fillId="2" borderId="14" xfId="1" applyNumberFormat="1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wrapText="1"/>
    </xf>
    <xf numFmtId="0" fontId="20" fillId="2" borderId="10" xfId="0" applyFont="1" applyFill="1" applyBorder="1" applyAlignment="1">
      <alignment wrapText="1"/>
    </xf>
    <xf numFmtId="0" fontId="20" fillId="2" borderId="14" xfId="0" applyFont="1" applyFill="1" applyBorder="1" applyAlignment="1">
      <alignment wrapText="1"/>
    </xf>
    <xf numFmtId="0" fontId="6" fillId="2" borderId="10" xfId="0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horizontal="left" vertical="center" wrapText="1"/>
    </xf>
    <xf numFmtId="164" fontId="6" fillId="2" borderId="10" xfId="1" applyNumberFormat="1" applyFont="1" applyFill="1" applyBorder="1" applyAlignment="1">
      <alignment vertical="center" wrapText="1"/>
    </xf>
    <xf numFmtId="164" fontId="7" fillId="2" borderId="11" xfId="1" applyNumberFormat="1" applyFont="1" applyFill="1" applyBorder="1" applyAlignment="1">
      <alignment vertical="center" wrapText="1"/>
    </xf>
    <xf numFmtId="164" fontId="7" fillId="2" borderId="14" xfId="1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BBEEE-2782-4C70-A100-4A42E3501F6D}">
  <dimension ref="A1:O67"/>
  <sheetViews>
    <sheetView tabSelected="1" zoomScale="80" zoomScaleNormal="80" workbookViewId="0">
      <pane ySplit="5" topLeftCell="A30" activePane="bottomLeft" state="frozen"/>
      <selection pane="bottomLeft" activeCell="F16" sqref="F16"/>
    </sheetView>
  </sheetViews>
  <sheetFormatPr defaultRowHeight="14.6" x14ac:dyDescent="0.4"/>
  <cols>
    <col min="1" max="1" width="16.53515625" style="160" bestFit="1" customWidth="1"/>
    <col min="2" max="2" width="27.15234375" style="161" customWidth="1"/>
    <col min="3" max="3" width="20.765625" style="165" bestFit="1" customWidth="1"/>
    <col min="4" max="4" width="13" style="153" customWidth="1"/>
    <col min="5" max="5" width="12.61328125" style="153" customWidth="1"/>
    <col min="6" max="6" width="12.3828125" style="157" customWidth="1"/>
    <col min="7" max="7" width="11.23046875" style="157" customWidth="1"/>
    <col min="8" max="8" width="11.69140625" style="153" customWidth="1"/>
    <col min="9" max="10" width="11.69140625" style="157" customWidth="1"/>
    <col min="11" max="13" width="11.15234375" style="153" hidden="1" customWidth="1"/>
    <col min="14" max="14" width="48.3828125" customWidth="1"/>
    <col min="15" max="15" width="10.921875" bestFit="1" customWidth="1"/>
  </cols>
  <sheetData>
    <row r="1" spans="1:14" ht="18.45" x14ac:dyDescent="0.5">
      <c r="A1" s="168" t="s">
        <v>94</v>
      </c>
    </row>
    <row r="3" spans="1:14" ht="61.75" x14ac:dyDescent="0.4">
      <c r="A3" s="1" t="s">
        <v>0</v>
      </c>
      <c r="B3" s="2" t="s">
        <v>1</v>
      </c>
      <c r="C3" s="2" t="s">
        <v>2</v>
      </c>
      <c r="D3" s="2" t="s">
        <v>3</v>
      </c>
      <c r="E3" s="2" t="s">
        <v>95</v>
      </c>
      <c r="F3" s="3" t="s">
        <v>100</v>
      </c>
      <c r="G3" s="4" t="s">
        <v>97</v>
      </c>
      <c r="H3" s="2" t="s">
        <v>96</v>
      </c>
      <c r="I3" s="3" t="s">
        <v>98</v>
      </c>
      <c r="J3" s="4" t="s">
        <v>99</v>
      </c>
      <c r="K3" s="5" t="s">
        <v>4</v>
      </c>
      <c r="L3" s="5" t="s">
        <v>5</v>
      </c>
      <c r="M3" s="5" t="s">
        <v>6</v>
      </c>
      <c r="N3" s="2" t="s">
        <v>7</v>
      </c>
    </row>
    <row r="4" spans="1:14" ht="15.45" hidden="1" customHeight="1" x14ac:dyDescent="0.4">
      <c r="A4" s="202" t="s">
        <v>8</v>
      </c>
      <c r="B4" s="204" t="s">
        <v>9</v>
      </c>
      <c r="C4" s="6" t="s">
        <v>10</v>
      </c>
      <c r="D4" s="7">
        <v>4600271</v>
      </c>
      <c r="E4" s="7">
        <v>11400000</v>
      </c>
      <c r="F4" s="8">
        <v>16000271</v>
      </c>
      <c r="G4" s="9"/>
      <c r="H4" s="10">
        <v>5034858</v>
      </c>
      <c r="I4" s="8"/>
      <c r="J4" s="9"/>
      <c r="K4" s="7"/>
      <c r="L4" s="7"/>
      <c r="M4" s="7"/>
      <c r="N4" s="11">
        <v>38335400</v>
      </c>
    </row>
    <row r="5" spans="1:14" ht="15.45" hidden="1" customHeight="1" x14ac:dyDescent="0.4">
      <c r="A5" s="203"/>
      <c r="B5" s="205"/>
      <c r="C5" s="6" t="s">
        <v>11</v>
      </c>
      <c r="D5" s="7"/>
      <c r="E5" s="7"/>
      <c r="F5" s="8"/>
      <c r="G5" s="9"/>
      <c r="H5" s="10">
        <v>1300000</v>
      </c>
      <c r="I5" s="8"/>
      <c r="J5" s="9"/>
      <c r="K5" s="7"/>
      <c r="L5" s="7"/>
      <c r="M5" s="7"/>
      <c r="N5" s="10"/>
    </row>
    <row r="6" spans="1:14" ht="15.45" x14ac:dyDescent="0.4">
      <c r="A6" s="206" t="s">
        <v>12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1:14" ht="102.45" thickBot="1" x14ac:dyDescent="0.45">
      <c r="A7" s="12" t="s">
        <v>13</v>
      </c>
      <c r="B7" s="13" t="s">
        <v>14</v>
      </c>
      <c r="C7" s="14" t="s">
        <v>10</v>
      </c>
      <c r="D7" s="15"/>
      <c r="E7" s="15">
        <v>1200000</v>
      </c>
      <c r="F7" s="16">
        <v>750000</v>
      </c>
      <c r="G7" s="17"/>
      <c r="H7" s="15">
        <v>1200000</v>
      </c>
      <c r="I7" s="16">
        <v>1200000</v>
      </c>
      <c r="J7" s="17"/>
      <c r="K7" s="18">
        <v>1200000</v>
      </c>
      <c r="L7" s="18">
        <v>1200000</v>
      </c>
      <c r="M7" s="18">
        <v>1200000</v>
      </c>
      <c r="N7" s="170" t="s">
        <v>103</v>
      </c>
    </row>
    <row r="8" spans="1:14" ht="31.75" thickTop="1" thickBot="1" x14ac:dyDescent="0.45">
      <c r="A8" s="19" t="s">
        <v>15</v>
      </c>
      <c r="B8" s="20" t="s">
        <v>16</v>
      </c>
      <c r="C8" s="21" t="s">
        <v>10</v>
      </c>
      <c r="D8" s="22"/>
      <c r="E8" s="22">
        <v>75000</v>
      </c>
      <c r="F8" s="23">
        <v>75000</v>
      </c>
      <c r="G8" s="24"/>
      <c r="H8" s="22">
        <v>75000</v>
      </c>
      <c r="I8" s="23">
        <v>75000</v>
      </c>
      <c r="J8" s="24"/>
      <c r="K8" s="25">
        <v>75000</v>
      </c>
      <c r="L8" s="25">
        <v>75000</v>
      </c>
      <c r="M8" s="25">
        <v>75000</v>
      </c>
      <c r="N8" s="22"/>
    </row>
    <row r="9" spans="1:14" ht="16.3" thickTop="1" thickBot="1" x14ac:dyDescent="0.45">
      <c r="A9" s="19" t="s">
        <v>17</v>
      </c>
      <c r="B9" s="20" t="s">
        <v>18</v>
      </c>
      <c r="C9" s="21" t="s">
        <v>10</v>
      </c>
      <c r="D9" s="22">
        <v>300000</v>
      </c>
      <c r="E9" s="22"/>
      <c r="F9" s="23"/>
      <c r="G9" s="24">
        <f>+D9+E9</f>
        <v>300000</v>
      </c>
      <c r="H9" s="22"/>
      <c r="I9" s="23"/>
      <c r="J9" s="24"/>
      <c r="K9" s="25"/>
      <c r="L9" s="25"/>
      <c r="M9" s="25"/>
      <c r="N9" s="22" t="s">
        <v>19</v>
      </c>
    </row>
    <row r="10" spans="1:14" ht="31.3" thickTop="1" x14ac:dyDescent="0.4">
      <c r="A10" s="26" t="s">
        <v>20</v>
      </c>
      <c r="B10" s="27" t="s">
        <v>21</v>
      </c>
      <c r="C10" s="28" t="s">
        <v>10</v>
      </c>
      <c r="D10" s="29"/>
      <c r="E10" s="29">
        <v>100000</v>
      </c>
      <c r="F10" s="30"/>
      <c r="G10" s="31">
        <f>+D10+E10</f>
        <v>100000</v>
      </c>
      <c r="H10" s="29"/>
      <c r="I10" s="30"/>
      <c r="J10" s="31"/>
      <c r="K10" s="32"/>
      <c r="L10" s="32"/>
      <c r="M10" s="32"/>
      <c r="N10" s="29"/>
    </row>
    <row r="11" spans="1:14" ht="15.45" x14ac:dyDescent="0.4">
      <c r="A11" s="208" t="s">
        <v>22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</row>
    <row r="12" spans="1:14" ht="31.3" thickBot="1" x14ac:dyDescent="0.45">
      <c r="A12" s="12" t="s">
        <v>23</v>
      </c>
      <c r="B12" s="33" t="s">
        <v>24</v>
      </c>
      <c r="C12" s="14" t="s">
        <v>10</v>
      </c>
      <c r="D12" s="15"/>
      <c r="E12" s="15">
        <v>87000</v>
      </c>
      <c r="F12" s="16">
        <v>0</v>
      </c>
      <c r="G12" s="17">
        <f>+D12+E12</f>
        <v>87000</v>
      </c>
      <c r="H12" s="15">
        <v>0</v>
      </c>
      <c r="I12" s="16"/>
      <c r="J12" s="17"/>
      <c r="K12" s="18"/>
      <c r="L12" s="18"/>
      <c r="M12" s="18"/>
      <c r="N12" s="15"/>
    </row>
    <row r="13" spans="1:14" ht="16.3" thickTop="1" thickBot="1" x14ac:dyDescent="0.45">
      <c r="A13" s="19" t="s">
        <v>25</v>
      </c>
      <c r="B13" s="20" t="s">
        <v>26</v>
      </c>
      <c r="C13" s="21" t="s">
        <v>10</v>
      </c>
      <c r="D13" s="22"/>
      <c r="E13" s="22">
        <v>10000</v>
      </c>
      <c r="F13" s="23"/>
      <c r="G13" s="24">
        <f>+D13+E13</f>
        <v>10000</v>
      </c>
      <c r="H13" s="22">
        <v>10000</v>
      </c>
      <c r="I13" s="23"/>
      <c r="J13" s="24">
        <v>10000</v>
      </c>
      <c r="K13" s="25">
        <v>10000</v>
      </c>
      <c r="L13" s="25">
        <v>10000</v>
      </c>
      <c r="M13" s="25">
        <v>10000</v>
      </c>
      <c r="N13" s="22"/>
    </row>
    <row r="14" spans="1:14" ht="31.3" thickTop="1" x14ac:dyDescent="0.4">
      <c r="A14" s="34" t="s">
        <v>27</v>
      </c>
      <c r="B14" s="35" t="s">
        <v>28</v>
      </c>
      <c r="C14" s="36" t="s">
        <v>10</v>
      </c>
      <c r="D14" s="29">
        <v>180000</v>
      </c>
      <c r="E14" s="29">
        <v>300000</v>
      </c>
      <c r="F14" s="30"/>
      <c r="G14" s="31">
        <v>480000</v>
      </c>
      <c r="H14" s="29">
        <v>300000</v>
      </c>
      <c r="I14" s="30"/>
      <c r="J14" s="31">
        <v>300000</v>
      </c>
      <c r="K14" s="32">
        <v>300000</v>
      </c>
      <c r="L14" s="32">
        <v>300000</v>
      </c>
      <c r="M14" s="32">
        <v>300000</v>
      </c>
      <c r="N14" s="29"/>
    </row>
    <row r="15" spans="1:14" ht="15.45" x14ac:dyDescent="0.4">
      <c r="A15" s="210" t="s">
        <v>29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</row>
    <row r="16" spans="1:14" ht="46.3" x14ac:dyDescent="0.4">
      <c r="A16" s="200" t="s">
        <v>30</v>
      </c>
      <c r="B16" s="201" t="s">
        <v>31</v>
      </c>
      <c r="C16" s="37" t="s">
        <v>10</v>
      </c>
      <c r="D16" s="38"/>
      <c r="E16" s="38">
        <v>250000</v>
      </c>
      <c r="F16" s="39">
        <f t="shared" ref="F16:F24" si="0">+E16</f>
        <v>250000</v>
      </c>
      <c r="G16" s="40"/>
      <c r="H16" s="38">
        <v>250000</v>
      </c>
      <c r="I16" s="39">
        <f>+H16</f>
        <v>250000</v>
      </c>
      <c r="J16" s="40"/>
      <c r="K16" s="41">
        <v>1250000</v>
      </c>
      <c r="L16" s="41">
        <v>1250000</v>
      </c>
      <c r="M16" s="41">
        <v>1250000</v>
      </c>
      <c r="N16" s="38" t="s">
        <v>32</v>
      </c>
    </row>
    <row r="17" spans="1:14" ht="15.45" x14ac:dyDescent="0.4">
      <c r="A17" s="190"/>
      <c r="B17" s="179"/>
      <c r="C17" s="37" t="s">
        <v>33</v>
      </c>
      <c r="D17" s="38"/>
      <c r="E17" s="38">
        <v>350000</v>
      </c>
      <c r="F17" s="39">
        <f t="shared" si="0"/>
        <v>350000</v>
      </c>
      <c r="G17" s="40"/>
      <c r="H17" s="38">
        <v>350000</v>
      </c>
      <c r="I17" s="39">
        <f t="shared" ref="I17:I27" si="1">+H17</f>
        <v>350000</v>
      </c>
      <c r="J17" s="40"/>
      <c r="K17" s="42">
        <v>350000</v>
      </c>
      <c r="L17" s="42">
        <v>350000</v>
      </c>
      <c r="M17" s="42">
        <v>350000</v>
      </c>
      <c r="N17" s="38"/>
    </row>
    <row r="18" spans="1:14" ht="30.9" x14ac:dyDescent="0.4">
      <c r="A18" s="190"/>
      <c r="B18" s="179"/>
      <c r="C18" s="37" t="s">
        <v>34</v>
      </c>
      <c r="D18" s="38"/>
      <c r="E18" s="38">
        <v>500000</v>
      </c>
      <c r="F18" s="39">
        <f t="shared" si="0"/>
        <v>500000</v>
      </c>
      <c r="G18" s="40"/>
      <c r="H18" s="38">
        <v>500000</v>
      </c>
      <c r="I18" s="39">
        <f t="shared" si="1"/>
        <v>500000</v>
      </c>
      <c r="J18" s="40"/>
      <c r="K18" s="42">
        <v>500000</v>
      </c>
      <c r="L18" s="42">
        <v>500000</v>
      </c>
      <c r="M18" s="42">
        <v>500000</v>
      </c>
      <c r="N18" s="38"/>
    </row>
    <row r="19" spans="1:14" ht="15.45" x14ac:dyDescent="0.4">
      <c r="A19" s="190"/>
      <c r="B19" s="179"/>
      <c r="C19" s="37" t="s">
        <v>35</v>
      </c>
      <c r="D19" s="38"/>
      <c r="E19" s="38">
        <v>550000</v>
      </c>
      <c r="F19" s="39">
        <f t="shared" si="0"/>
        <v>550000</v>
      </c>
      <c r="G19" s="40"/>
      <c r="H19" s="38">
        <v>550000</v>
      </c>
      <c r="I19" s="39">
        <f t="shared" si="1"/>
        <v>550000</v>
      </c>
      <c r="J19" s="40"/>
      <c r="K19" s="42">
        <v>550000</v>
      </c>
      <c r="L19" s="42">
        <v>550000</v>
      </c>
      <c r="M19" s="42">
        <v>550000</v>
      </c>
      <c r="N19" s="38"/>
    </row>
    <row r="20" spans="1:14" ht="15.9" thickBot="1" x14ac:dyDescent="0.45">
      <c r="A20" s="190"/>
      <c r="B20" s="179"/>
      <c r="C20" s="43" t="s">
        <v>36</v>
      </c>
      <c r="D20" s="44"/>
      <c r="E20" s="44"/>
      <c r="F20" s="45">
        <f t="shared" si="0"/>
        <v>0</v>
      </c>
      <c r="G20" s="46"/>
      <c r="H20" s="44"/>
      <c r="I20" s="45">
        <f t="shared" si="1"/>
        <v>0</v>
      </c>
      <c r="J20" s="46"/>
      <c r="K20" s="47"/>
      <c r="L20" s="47"/>
      <c r="M20" s="47"/>
      <c r="N20" s="44"/>
    </row>
    <row r="21" spans="1:14" ht="15.9" thickTop="1" x14ac:dyDescent="0.4">
      <c r="A21" s="195" t="s">
        <v>37</v>
      </c>
      <c r="B21" s="197" t="s">
        <v>38</v>
      </c>
      <c r="C21" s="28" t="s">
        <v>33</v>
      </c>
      <c r="D21" s="48"/>
      <c r="E21" s="29">
        <v>100000</v>
      </c>
      <c r="F21" s="30">
        <f t="shared" si="0"/>
        <v>100000</v>
      </c>
      <c r="G21" s="31"/>
      <c r="H21" s="29">
        <v>100000</v>
      </c>
      <c r="I21" s="30">
        <f t="shared" si="1"/>
        <v>100000</v>
      </c>
      <c r="J21" s="31"/>
      <c r="K21" s="32">
        <v>100000</v>
      </c>
      <c r="L21" s="32">
        <v>100000</v>
      </c>
      <c r="M21" s="32">
        <v>100000</v>
      </c>
      <c r="N21" s="29"/>
    </row>
    <row r="22" spans="1:14" ht="15.9" thickBot="1" x14ac:dyDescent="0.45">
      <c r="A22" s="196"/>
      <c r="B22" s="198"/>
      <c r="C22" s="49" t="s">
        <v>10</v>
      </c>
      <c r="D22" s="50"/>
      <c r="E22" s="15"/>
      <c r="F22" s="16">
        <f t="shared" si="0"/>
        <v>0</v>
      </c>
      <c r="G22" s="17"/>
      <c r="H22" s="15"/>
      <c r="I22" s="16">
        <f t="shared" si="1"/>
        <v>0</v>
      </c>
      <c r="J22" s="17"/>
      <c r="K22" s="18"/>
      <c r="L22" s="18"/>
      <c r="M22" s="18"/>
      <c r="N22" s="15"/>
    </row>
    <row r="23" spans="1:14" ht="15.9" thickTop="1" x14ac:dyDescent="0.4">
      <c r="A23" s="190" t="s">
        <v>39</v>
      </c>
      <c r="B23" s="199" t="s">
        <v>40</v>
      </c>
      <c r="C23" s="51" t="s">
        <v>33</v>
      </c>
      <c r="D23" s="52"/>
      <c r="E23" s="53">
        <v>250000</v>
      </c>
      <c r="F23" s="54">
        <f t="shared" si="0"/>
        <v>250000</v>
      </c>
      <c r="G23" s="55"/>
      <c r="H23" s="53">
        <v>250000</v>
      </c>
      <c r="I23" s="54">
        <f t="shared" si="1"/>
        <v>250000</v>
      </c>
      <c r="J23" s="55"/>
      <c r="K23" s="56">
        <v>250000</v>
      </c>
      <c r="L23" s="56">
        <v>250000</v>
      </c>
      <c r="M23" s="56">
        <v>250000</v>
      </c>
      <c r="N23" s="53"/>
    </row>
    <row r="24" spans="1:14" ht="46.75" thickBot="1" x14ac:dyDescent="0.45">
      <c r="A24" s="190"/>
      <c r="B24" s="199"/>
      <c r="C24" s="57" t="s">
        <v>10</v>
      </c>
      <c r="D24" s="58"/>
      <c r="E24" s="44"/>
      <c r="F24" s="45">
        <f t="shared" si="0"/>
        <v>0</v>
      </c>
      <c r="G24" s="46"/>
      <c r="H24" s="44"/>
      <c r="I24" s="45">
        <f t="shared" si="1"/>
        <v>0</v>
      </c>
      <c r="J24" s="46"/>
      <c r="K24" s="59">
        <v>500000</v>
      </c>
      <c r="L24" s="59">
        <v>500000</v>
      </c>
      <c r="M24" s="59">
        <v>500000</v>
      </c>
      <c r="N24" s="44" t="s">
        <v>32</v>
      </c>
    </row>
    <row r="25" spans="1:14" ht="15.9" thickTop="1" x14ac:dyDescent="0.4">
      <c r="A25" s="195" t="s">
        <v>41</v>
      </c>
      <c r="B25" s="178" t="s">
        <v>42</v>
      </c>
      <c r="C25" s="28" t="s">
        <v>10</v>
      </c>
      <c r="D25" s="29"/>
      <c r="E25" s="29">
        <v>75000</v>
      </c>
      <c r="F25" s="30"/>
      <c r="G25" s="31">
        <v>75000</v>
      </c>
      <c r="H25" s="29">
        <v>75000</v>
      </c>
      <c r="I25" s="30"/>
      <c r="J25" s="31">
        <v>75000</v>
      </c>
      <c r="K25" s="32">
        <v>75000</v>
      </c>
      <c r="L25" s="32">
        <v>75000</v>
      </c>
      <c r="M25" s="32">
        <v>75000</v>
      </c>
      <c r="N25" s="193" t="s">
        <v>43</v>
      </c>
    </row>
    <row r="26" spans="1:14" ht="15.9" thickBot="1" x14ac:dyDescent="0.45">
      <c r="A26" s="196"/>
      <c r="B26" s="180"/>
      <c r="C26" s="60" t="s">
        <v>44</v>
      </c>
      <c r="D26" s="61"/>
      <c r="E26" s="61"/>
      <c r="F26" s="62">
        <v>75000</v>
      </c>
      <c r="G26" s="63"/>
      <c r="H26" s="61">
        <v>0</v>
      </c>
      <c r="I26" s="62">
        <v>75000</v>
      </c>
      <c r="J26" s="63"/>
      <c r="K26" s="64"/>
      <c r="L26" s="64"/>
      <c r="M26" s="64"/>
      <c r="N26" s="194"/>
    </row>
    <row r="27" spans="1:14" ht="16.3" thickTop="1" thickBot="1" x14ac:dyDescent="0.45">
      <c r="A27" s="65" t="s">
        <v>45</v>
      </c>
      <c r="B27" s="66" t="s">
        <v>46</v>
      </c>
      <c r="C27" s="57" t="s">
        <v>33</v>
      </c>
      <c r="D27" s="58"/>
      <c r="E27" s="58">
        <v>50000</v>
      </c>
      <c r="F27" s="67">
        <f>+E27</f>
        <v>50000</v>
      </c>
      <c r="G27" s="68"/>
      <c r="H27" s="58">
        <v>50000</v>
      </c>
      <c r="I27" s="67">
        <f t="shared" si="1"/>
        <v>50000</v>
      </c>
      <c r="J27" s="68"/>
      <c r="K27" s="69">
        <v>50000</v>
      </c>
      <c r="L27" s="69">
        <v>50000</v>
      </c>
      <c r="M27" s="69">
        <v>50000</v>
      </c>
      <c r="N27" s="58"/>
    </row>
    <row r="28" spans="1:14" ht="15.9" thickTop="1" x14ac:dyDescent="0.4">
      <c r="A28" s="175" t="s">
        <v>47</v>
      </c>
      <c r="B28" s="178" t="s">
        <v>48</v>
      </c>
      <c r="C28" s="28" t="s">
        <v>49</v>
      </c>
      <c r="D28" s="29">
        <v>336000</v>
      </c>
      <c r="E28" s="29"/>
      <c r="F28" s="30">
        <f>+E28</f>
        <v>0</v>
      </c>
      <c r="G28" s="31"/>
      <c r="H28" s="29"/>
      <c r="I28" s="30">
        <v>336000</v>
      </c>
      <c r="J28" s="31"/>
      <c r="K28" s="32"/>
      <c r="L28" s="32"/>
      <c r="M28" s="32"/>
      <c r="N28" s="29"/>
    </row>
    <row r="29" spans="1:14" ht="31.3" thickBot="1" x14ac:dyDescent="0.45">
      <c r="A29" s="177"/>
      <c r="B29" s="180"/>
      <c r="C29" s="49" t="s">
        <v>10</v>
      </c>
      <c r="D29" s="50"/>
      <c r="E29" s="50">
        <v>0</v>
      </c>
      <c r="F29" s="16"/>
      <c r="G29" s="17"/>
      <c r="H29" s="50"/>
      <c r="I29" s="70">
        <v>1750000</v>
      </c>
      <c r="J29" s="71"/>
      <c r="K29" s="72"/>
      <c r="L29" s="72"/>
      <c r="M29" s="72"/>
      <c r="N29" s="50" t="s">
        <v>50</v>
      </c>
    </row>
    <row r="30" spans="1:14" ht="15.9" thickTop="1" x14ac:dyDescent="0.4">
      <c r="A30" s="190" t="s">
        <v>51</v>
      </c>
      <c r="B30" s="179" t="s">
        <v>52</v>
      </c>
      <c r="C30" s="57" t="s">
        <v>10</v>
      </c>
      <c r="D30" s="58"/>
      <c r="E30" s="58">
        <v>100000</v>
      </c>
      <c r="F30" s="54"/>
      <c r="G30" s="55">
        <f>+D30+E30</f>
        <v>100000</v>
      </c>
      <c r="H30" s="58"/>
      <c r="I30" s="67"/>
      <c r="J30" s="68"/>
      <c r="K30" s="69"/>
      <c r="L30" s="73"/>
      <c r="M30" s="56"/>
      <c r="N30" s="58"/>
    </row>
    <row r="31" spans="1:14" ht="46.75" thickBot="1" x14ac:dyDescent="0.45">
      <c r="A31" s="190"/>
      <c r="B31" s="179"/>
      <c r="C31" s="43" t="s">
        <v>53</v>
      </c>
      <c r="D31" s="44"/>
      <c r="E31" s="44">
        <v>100000</v>
      </c>
      <c r="F31" s="45"/>
      <c r="G31" s="46"/>
      <c r="H31" s="44"/>
      <c r="I31" s="45"/>
      <c r="J31" s="46"/>
      <c r="K31" s="47"/>
      <c r="L31" s="74"/>
      <c r="M31" s="69"/>
      <c r="N31" s="44" t="s">
        <v>102</v>
      </c>
    </row>
    <row r="32" spans="1:14" ht="16.3" thickTop="1" thickBot="1" x14ac:dyDescent="0.45">
      <c r="A32" s="19" t="s">
        <v>54</v>
      </c>
      <c r="B32" s="20" t="s">
        <v>55</v>
      </c>
      <c r="C32" s="21" t="s">
        <v>10</v>
      </c>
      <c r="D32" s="75"/>
      <c r="E32" s="75">
        <v>200000</v>
      </c>
      <c r="F32" s="76">
        <v>0</v>
      </c>
      <c r="G32" s="24">
        <f>+D32+E32</f>
        <v>200000</v>
      </c>
      <c r="H32" s="75">
        <v>200000</v>
      </c>
      <c r="I32" s="76">
        <f>+H32</f>
        <v>200000</v>
      </c>
      <c r="J32" s="77"/>
      <c r="K32" s="78">
        <v>200000</v>
      </c>
      <c r="L32" s="78">
        <v>200000</v>
      </c>
      <c r="M32" s="78">
        <v>200000</v>
      </c>
      <c r="N32" s="75"/>
    </row>
    <row r="33" spans="1:14" ht="31.75" thickTop="1" thickBot="1" x14ac:dyDescent="0.45">
      <c r="A33" s="65" t="s">
        <v>56</v>
      </c>
      <c r="B33" s="66" t="s">
        <v>57</v>
      </c>
      <c r="C33" s="57" t="s">
        <v>10</v>
      </c>
      <c r="D33" s="79"/>
      <c r="E33" s="80">
        <v>25000</v>
      </c>
      <c r="F33" s="81">
        <v>25000</v>
      </c>
      <c r="G33" s="82"/>
      <c r="H33" s="80">
        <v>25000</v>
      </c>
      <c r="I33" s="81">
        <v>75000</v>
      </c>
      <c r="J33" s="82"/>
      <c r="K33" s="83">
        <v>25000</v>
      </c>
      <c r="L33" s="83">
        <v>25000</v>
      </c>
      <c r="M33" s="83">
        <v>25000</v>
      </c>
      <c r="N33" s="80" t="s">
        <v>58</v>
      </c>
    </row>
    <row r="34" spans="1:14" ht="15.9" thickTop="1" x14ac:dyDescent="0.4">
      <c r="A34" s="195" t="s">
        <v>59</v>
      </c>
      <c r="B34" s="178" t="s">
        <v>60</v>
      </c>
      <c r="C34" s="84" t="s">
        <v>10</v>
      </c>
      <c r="D34" s="85"/>
      <c r="E34" s="29"/>
      <c r="F34" s="30"/>
      <c r="G34" s="31"/>
      <c r="H34" s="29"/>
      <c r="I34" s="86"/>
      <c r="J34" s="87"/>
      <c r="K34" s="88"/>
      <c r="L34" s="88"/>
      <c r="M34" s="88"/>
      <c r="N34" s="89"/>
    </row>
    <row r="35" spans="1:14" ht="46.3" x14ac:dyDescent="0.4">
      <c r="A35" s="190"/>
      <c r="B35" s="179"/>
      <c r="C35" s="90" t="s">
        <v>44</v>
      </c>
      <c r="D35" s="91"/>
      <c r="E35" s="92">
        <v>50000</v>
      </c>
      <c r="F35" s="93"/>
      <c r="G35" s="94">
        <f>+D35+E35</f>
        <v>50000</v>
      </c>
      <c r="H35" s="92">
        <v>50000</v>
      </c>
      <c r="I35" s="95"/>
      <c r="J35" s="96">
        <v>50000</v>
      </c>
      <c r="K35" s="97">
        <v>50000</v>
      </c>
      <c r="L35" s="97">
        <v>50000</v>
      </c>
      <c r="M35" s="97">
        <v>50000</v>
      </c>
      <c r="N35" s="98" t="s">
        <v>61</v>
      </c>
    </row>
    <row r="36" spans="1:14" ht="15.9" thickBot="1" x14ac:dyDescent="0.45">
      <c r="A36" s="196"/>
      <c r="B36" s="180"/>
      <c r="C36" s="49" t="s">
        <v>62</v>
      </c>
      <c r="D36" s="50">
        <v>0</v>
      </c>
      <c r="E36" s="50"/>
      <c r="F36" s="70"/>
      <c r="G36" s="71"/>
      <c r="H36" s="50"/>
      <c r="I36" s="70"/>
      <c r="J36" s="71"/>
      <c r="K36" s="72"/>
      <c r="L36" s="99"/>
      <c r="M36" s="99"/>
      <c r="N36" s="50"/>
    </row>
    <row r="37" spans="1:14" ht="15.9" thickTop="1" x14ac:dyDescent="0.4">
      <c r="A37" s="190" t="s">
        <v>63</v>
      </c>
      <c r="B37" s="191" t="s">
        <v>64</v>
      </c>
      <c r="C37" s="51" t="s">
        <v>10</v>
      </c>
      <c r="D37" s="53"/>
      <c r="E37" s="53">
        <v>75000</v>
      </c>
      <c r="F37" s="54"/>
      <c r="G37" s="55">
        <v>75000</v>
      </c>
      <c r="H37" s="53">
        <v>75000</v>
      </c>
      <c r="I37" s="54"/>
      <c r="J37" s="55">
        <v>75000</v>
      </c>
      <c r="K37" s="56">
        <v>75000</v>
      </c>
      <c r="L37" s="56">
        <v>75000</v>
      </c>
      <c r="M37" s="56">
        <v>75000</v>
      </c>
      <c r="N37" s="192" t="s">
        <v>65</v>
      </c>
    </row>
    <row r="38" spans="1:14" ht="51.75" customHeight="1" thickBot="1" x14ac:dyDescent="0.45">
      <c r="A38" s="190"/>
      <c r="B38" s="191"/>
      <c r="C38" s="100" t="s">
        <v>44</v>
      </c>
      <c r="D38" s="101"/>
      <c r="E38" s="101">
        <v>0</v>
      </c>
      <c r="F38" s="102">
        <v>75000</v>
      </c>
      <c r="G38" s="103"/>
      <c r="H38" s="101"/>
      <c r="I38" s="104">
        <v>250000</v>
      </c>
      <c r="J38" s="105"/>
      <c r="K38" s="106"/>
      <c r="L38" s="106"/>
      <c r="M38" s="106"/>
      <c r="N38" s="192"/>
    </row>
    <row r="39" spans="1:14" ht="31.75" thickTop="1" thickBot="1" x14ac:dyDescent="0.45">
      <c r="A39" s="19" t="s">
        <v>66</v>
      </c>
      <c r="B39" s="20" t="s">
        <v>67</v>
      </c>
      <c r="C39" s="107" t="s">
        <v>44</v>
      </c>
      <c r="D39" s="108">
        <v>550000</v>
      </c>
      <c r="E39" s="108">
        <v>50000</v>
      </c>
      <c r="F39" s="109">
        <f>+D39+E39</f>
        <v>600000</v>
      </c>
      <c r="G39" s="110"/>
      <c r="H39" s="108">
        <v>50000</v>
      </c>
      <c r="I39" s="109">
        <v>50000</v>
      </c>
      <c r="J39" s="110"/>
      <c r="K39" s="111">
        <v>50000</v>
      </c>
      <c r="L39" s="111">
        <v>50000</v>
      </c>
      <c r="M39" s="111">
        <v>50000</v>
      </c>
      <c r="N39" s="22" t="s">
        <v>101</v>
      </c>
    </row>
    <row r="40" spans="1:14" ht="47.15" thickTop="1" thickBot="1" x14ac:dyDescent="0.45">
      <c r="A40" s="112" t="s">
        <v>68</v>
      </c>
      <c r="B40" s="66" t="s">
        <v>69</v>
      </c>
      <c r="C40" s="113" t="s">
        <v>44</v>
      </c>
      <c r="D40" s="114"/>
      <c r="E40" s="114">
        <v>0</v>
      </c>
      <c r="F40" s="104"/>
      <c r="G40" s="105"/>
      <c r="H40" s="114"/>
      <c r="I40" s="104">
        <v>125000</v>
      </c>
      <c r="J40" s="105"/>
      <c r="K40" s="115"/>
      <c r="L40" s="115"/>
      <c r="M40" s="115"/>
      <c r="N40" s="58" t="s">
        <v>70</v>
      </c>
    </row>
    <row r="41" spans="1:14" ht="47.15" thickTop="1" thickBot="1" x14ac:dyDescent="0.45">
      <c r="A41" s="116" t="s">
        <v>71</v>
      </c>
      <c r="B41" s="20" t="s">
        <v>72</v>
      </c>
      <c r="C41" s="107" t="s">
        <v>44</v>
      </c>
      <c r="D41" s="108"/>
      <c r="E41" s="108">
        <v>10000</v>
      </c>
      <c r="F41" s="109">
        <v>10000</v>
      </c>
      <c r="G41" s="110"/>
      <c r="H41" s="108"/>
      <c r="I41" s="109"/>
      <c r="J41" s="110"/>
      <c r="K41" s="111"/>
      <c r="L41" s="111"/>
      <c r="M41" s="111"/>
      <c r="N41" s="22" t="s">
        <v>73</v>
      </c>
    </row>
    <row r="42" spans="1:14" ht="15.9" thickTop="1" x14ac:dyDescent="0.4">
      <c r="A42" s="176" t="s">
        <v>74</v>
      </c>
      <c r="B42" s="179" t="s">
        <v>75</v>
      </c>
      <c r="C42" s="51" t="s">
        <v>10</v>
      </c>
      <c r="D42" s="92"/>
      <c r="E42" s="53">
        <v>10000</v>
      </c>
      <c r="F42" s="54"/>
      <c r="G42" s="55">
        <v>10000</v>
      </c>
      <c r="H42" s="53"/>
      <c r="I42" s="54"/>
      <c r="J42" s="55"/>
      <c r="K42" s="56"/>
      <c r="L42" s="56"/>
      <c r="M42" s="56"/>
      <c r="N42" s="192" t="s">
        <v>76</v>
      </c>
    </row>
    <row r="43" spans="1:14" ht="30.75" customHeight="1" thickBot="1" x14ac:dyDescent="0.45">
      <c r="A43" s="176"/>
      <c r="B43" s="179"/>
      <c r="C43" s="117" t="s">
        <v>44</v>
      </c>
      <c r="D43" s="44"/>
      <c r="E43" s="101"/>
      <c r="F43" s="102">
        <v>10000</v>
      </c>
      <c r="G43" s="46"/>
      <c r="H43" s="44"/>
      <c r="I43" s="45"/>
      <c r="J43" s="46"/>
      <c r="K43" s="47"/>
      <c r="L43" s="47"/>
      <c r="M43" s="47"/>
      <c r="N43" s="192"/>
    </row>
    <row r="44" spans="1:14" ht="15.9" thickTop="1" x14ac:dyDescent="0.4">
      <c r="A44" s="175" t="s">
        <v>77</v>
      </c>
      <c r="B44" s="178" t="s">
        <v>78</v>
      </c>
      <c r="C44" s="28" t="s">
        <v>10</v>
      </c>
      <c r="D44" s="29"/>
      <c r="E44" s="29">
        <v>350000</v>
      </c>
      <c r="F44" s="30"/>
      <c r="G44" s="31">
        <f>+D44+E44-F44</f>
        <v>350000</v>
      </c>
      <c r="H44" s="29">
        <v>0</v>
      </c>
      <c r="I44" s="30"/>
      <c r="J44" s="31">
        <v>350000</v>
      </c>
      <c r="K44" s="32">
        <v>350000</v>
      </c>
      <c r="L44" s="32">
        <v>350000</v>
      </c>
      <c r="M44" s="32">
        <v>350000</v>
      </c>
      <c r="N44" s="181" t="s">
        <v>79</v>
      </c>
    </row>
    <row r="45" spans="1:14" ht="15.45" x14ac:dyDescent="0.4">
      <c r="A45" s="176"/>
      <c r="B45" s="179"/>
      <c r="C45" s="37" t="s">
        <v>80</v>
      </c>
      <c r="D45" s="38"/>
      <c r="E45" s="38">
        <v>50000</v>
      </c>
      <c r="F45" s="39">
        <v>50000</v>
      </c>
      <c r="G45" s="40"/>
      <c r="H45" s="38">
        <v>50000</v>
      </c>
      <c r="I45" s="39">
        <v>50000</v>
      </c>
      <c r="J45" s="40"/>
      <c r="K45" s="42">
        <v>50000</v>
      </c>
      <c r="L45" s="42">
        <v>50000</v>
      </c>
      <c r="M45" s="42">
        <v>50000</v>
      </c>
      <c r="N45" s="182"/>
    </row>
    <row r="46" spans="1:14" ht="15.9" thickBot="1" x14ac:dyDescent="0.45">
      <c r="A46" s="177"/>
      <c r="B46" s="180"/>
      <c r="C46" s="60" t="s">
        <v>44</v>
      </c>
      <c r="D46" s="61"/>
      <c r="E46" s="61">
        <v>100000</v>
      </c>
      <c r="F46" s="62">
        <v>115000</v>
      </c>
      <c r="G46" s="63"/>
      <c r="H46" s="61">
        <v>100000</v>
      </c>
      <c r="I46" s="62"/>
      <c r="J46" s="63">
        <v>100000</v>
      </c>
      <c r="K46" s="64">
        <v>100000</v>
      </c>
      <c r="L46" s="64">
        <v>100000</v>
      </c>
      <c r="M46" s="64">
        <v>100000</v>
      </c>
      <c r="N46" s="183"/>
    </row>
    <row r="47" spans="1:14" ht="47.15" thickTop="1" thickBot="1" x14ac:dyDescent="0.45">
      <c r="A47" s="19" t="s">
        <v>81</v>
      </c>
      <c r="B47" s="20" t="s">
        <v>82</v>
      </c>
      <c r="C47" s="21" t="s">
        <v>10</v>
      </c>
      <c r="D47" s="22">
        <v>250000</v>
      </c>
      <c r="E47" s="22"/>
      <c r="F47" s="23"/>
      <c r="G47" s="24">
        <f t="shared" ref="G47" si="2">+D47+E47</f>
        <v>250000</v>
      </c>
      <c r="H47" s="22"/>
      <c r="I47" s="23"/>
      <c r="J47" s="24"/>
      <c r="K47" s="25"/>
      <c r="L47" s="25"/>
      <c r="M47" s="118"/>
      <c r="N47" s="22" t="s">
        <v>83</v>
      </c>
    </row>
    <row r="48" spans="1:14" ht="31.75" thickTop="1" thickBot="1" x14ac:dyDescent="0.45">
      <c r="A48" s="65" t="s">
        <v>84</v>
      </c>
      <c r="B48" s="66" t="s">
        <v>85</v>
      </c>
      <c r="C48" s="119" t="s">
        <v>10</v>
      </c>
      <c r="D48" s="58">
        <v>75000</v>
      </c>
      <c r="E48" s="58"/>
      <c r="F48" s="67">
        <v>75000</v>
      </c>
      <c r="G48" s="68"/>
      <c r="H48" s="58">
        <v>300000</v>
      </c>
      <c r="I48" s="67"/>
      <c r="J48" s="68"/>
      <c r="K48" s="69"/>
      <c r="L48" s="73"/>
      <c r="M48" s="73"/>
      <c r="N48" s="58" t="s">
        <v>86</v>
      </c>
    </row>
    <row r="49" spans="1:15" s="126" customFormat="1" ht="15.9" thickTop="1" x14ac:dyDescent="0.4">
      <c r="A49" s="184" t="s">
        <v>87</v>
      </c>
      <c r="B49" s="184"/>
      <c r="C49" s="120" t="s">
        <v>88</v>
      </c>
      <c r="D49" s="121">
        <f t="shared" ref="D49:J49" si="3">+SUM(D7:D48)</f>
        <v>1691000</v>
      </c>
      <c r="E49" s="121">
        <f t="shared" si="3"/>
        <v>5017000</v>
      </c>
      <c r="F49" s="122">
        <f t="shared" si="3"/>
        <v>3910000</v>
      </c>
      <c r="G49" s="123">
        <f t="shared" si="3"/>
        <v>2087000</v>
      </c>
      <c r="H49" s="121">
        <f t="shared" si="3"/>
        <v>4560000</v>
      </c>
      <c r="I49" s="122">
        <f t="shared" si="3"/>
        <v>6236000</v>
      </c>
      <c r="J49" s="123">
        <f t="shared" si="3"/>
        <v>960000</v>
      </c>
      <c r="K49" s="124"/>
      <c r="L49" s="125"/>
      <c r="M49" s="125"/>
      <c r="N49" s="187" t="s">
        <v>104</v>
      </c>
    </row>
    <row r="50" spans="1:15" s="126" customFormat="1" ht="15.45" x14ac:dyDescent="0.4">
      <c r="A50" s="185"/>
      <c r="B50" s="185"/>
      <c r="C50" s="127" t="s">
        <v>89</v>
      </c>
      <c r="D50" s="128">
        <f>+D49</f>
        <v>1691000</v>
      </c>
      <c r="E50" s="128">
        <f t="shared" ref="E50:J50" si="4">+E49-E51-E52</f>
        <v>2857000</v>
      </c>
      <c r="F50" s="129">
        <f t="shared" si="4"/>
        <v>1175000</v>
      </c>
      <c r="G50" s="130">
        <f t="shared" si="4"/>
        <v>2037000</v>
      </c>
      <c r="H50" s="128">
        <f t="shared" si="4"/>
        <v>2510000</v>
      </c>
      <c r="I50" s="129">
        <f t="shared" si="4"/>
        <v>3550000</v>
      </c>
      <c r="J50" s="130">
        <f t="shared" si="4"/>
        <v>810000</v>
      </c>
      <c r="K50" s="131"/>
      <c r="L50" s="132"/>
      <c r="M50" s="133"/>
      <c r="N50" s="188"/>
      <c r="O50" s="169"/>
    </row>
    <row r="51" spans="1:15" s="126" customFormat="1" ht="15.45" x14ac:dyDescent="0.4">
      <c r="A51" s="185"/>
      <c r="B51" s="185"/>
      <c r="C51" s="127" t="s">
        <v>44</v>
      </c>
      <c r="D51" s="134">
        <v>0</v>
      </c>
      <c r="E51" s="128">
        <f>+E35+E39+E40+E41+E46</f>
        <v>210000</v>
      </c>
      <c r="F51" s="129">
        <f>+F26+F35+F38+F39+F40+F41+F43+F46</f>
        <v>885000</v>
      </c>
      <c r="G51" s="130">
        <f>+G26+G35+G38+G39+G40+G41+G43+G46</f>
        <v>50000</v>
      </c>
      <c r="H51" s="128">
        <f>+H35+H39+H46</f>
        <v>200000</v>
      </c>
      <c r="I51" s="129">
        <f>+I26+I35+I38+I39+I40+I41+I43+I46</f>
        <v>500000</v>
      </c>
      <c r="J51" s="130">
        <f>+J26+J35+J38+J39+J40+J41+J43+J46</f>
        <v>150000</v>
      </c>
      <c r="K51" s="131"/>
      <c r="L51" s="132"/>
      <c r="M51" s="133"/>
      <c r="N51" s="188"/>
    </row>
    <row r="52" spans="1:15" s="126" customFormat="1" ht="15.9" thickBot="1" x14ac:dyDescent="0.45">
      <c r="A52" s="186"/>
      <c r="B52" s="186"/>
      <c r="C52" s="135" t="s">
        <v>90</v>
      </c>
      <c r="D52" s="136">
        <v>0</v>
      </c>
      <c r="E52" s="137">
        <f t="shared" ref="E52:J52" si="5">+E17+E18+E19+E20+E21+E23+E27+E28+E31+E36+E45</f>
        <v>1950000</v>
      </c>
      <c r="F52" s="138">
        <f t="shared" si="5"/>
        <v>1850000</v>
      </c>
      <c r="G52" s="139">
        <f t="shared" si="5"/>
        <v>0</v>
      </c>
      <c r="H52" s="137">
        <f t="shared" si="5"/>
        <v>1850000</v>
      </c>
      <c r="I52" s="138">
        <f t="shared" si="5"/>
        <v>2186000</v>
      </c>
      <c r="J52" s="139">
        <f t="shared" si="5"/>
        <v>0</v>
      </c>
      <c r="K52" s="140"/>
      <c r="L52" s="141"/>
      <c r="M52" s="142"/>
      <c r="N52" s="189"/>
    </row>
    <row r="53" spans="1:15" ht="15.9" thickTop="1" x14ac:dyDescent="0.4">
      <c r="A53" s="143"/>
      <c r="B53" s="144"/>
      <c r="C53" s="145"/>
      <c r="D53" s="146"/>
      <c r="E53" s="146"/>
      <c r="F53" s="147"/>
      <c r="G53" s="148"/>
      <c r="H53" s="149"/>
      <c r="I53" s="150"/>
      <c r="J53" s="148"/>
      <c r="K53" s="151"/>
      <c r="L53" s="146"/>
      <c r="M53" s="146"/>
    </row>
    <row r="54" spans="1:15" ht="15.45" x14ac:dyDescent="0.4">
      <c r="A54" s="152" t="s">
        <v>91</v>
      </c>
      <c r="B54" s="144"/>
      <c r="C54" s="145"/>
      <c r="F54" s="154"/>
      <c r="G54" s="155"/>
      <c r="H54" s="146"/>
      <c r="I54" s="156"/>
      <c r="K54" s="146"/>
      <c r="L54" s="146"/>
      <c r="M54" s="146"/>
    </row>
    <row r="55" spans="1:15" ht="15.45" x14ac:dyDescent="0.4">
      <c r="A55" s="158" t="s">
        <v>92</v>
      </c>
      <c r="B55" s="144"/>
      <c r="C55" s="145"/>
      <c r="G55" s="159"/>
      <c r="H55" s="146"/>
      <c r="I55" s="156"/>
      <c r="K55" s="146"/>
      <c r="L55" s="146"/>
      <c r="M55" s="146"/>
    </row>
    <row r="56" spans="1:15" ht="15.45" x14ac:dyDescent="0.4">
      <c r="A56" s="158" t="s">
        <v>93</v>
      </c>
      <c r="B56" s="144"/>
      <c r="C56" s="145"/>
      <c r="F56" s="147"/>
      <c r="G56" s="159"/>
      <c r="H56" s="146"/>
      <c r="I56" s="156"/>
      <c r="J56" s="156"/>
      <c r="K56" s="146"/>
      <c r="L56" s="146"/>
      <c r="M56" s="146"/>
    </row>
    <row r="57" spans="1:15" ht="15.45" x14ac:dyDescent="0.4">
      <c r="A57" s="158"/>
      <c r="B57" s="144"/>
      <c r="C57" s="145"/>
      <c r="F57" s="147"/>
      <c r="G57" s="159"/>
      <c r="H57" s="146"/>
      <c r="I57" s="156"/>
      <c r="J57" s="156"/>
      <c r="K57" s="146"/>
      <c r="L57" s="146"/>
      <c r="M57" s="146"/>
    </row>
    <row r="58" spans="1:15" ht="15.45" x14ac:dyDescent="0.4">
      <c r="C58" s="145"/>
      <c r="D58" s="146"/>
      <c r="E58" s="162"/>
      <c r="F58" s="147"/>
      <c r="G58" s="159"/>
      <c r="H58" s="146"/>
      <c r="I58" s="156"/>
      <c r="J58" s="156"/>
      <c r="K58" s="146"/>
      <c r="L58" s="146"/>
      <c r="M58" s="146"/>
    </row>
    <row r="59" spans="1:15" ht="15.45" x14ac:dyDescent="0.4">
      <c r="C59" s="145"/>
      <c r="D59" s="146"/>
      <c r="E59" s="162"/>
      <c r="F59" s="167"/>
      <c r="G59" s="159"/>
      <c r="H59" s="146"/>
      <c r="I59" s="156"/>
      <c r="J59" s="156"/>
      <c r="K59" s="146"/>
      <c r="L59" s="146"/>
      <c r="M59" s="146"/>
    </row>
    <row r="60" spans="1:15" ht="15.45" x14ac:dyDescent="0.4">
      <c r="A60" s="152"/>
      <c r="B60" s="144"/>
      <c r="C60" s="145"/>
      <c r="D60" s="146"/>
      <c r="F60" s="166"/>
      <c r="G60" s="159"/>
      <c r="H60" s="146"/>
      <c r="I60" s="156"/>
      <c r="J60" s="156"/>
      <c r="K60" s="146"/>
      <c r="L60" s="146"/>
      <c r="M60" s="146"/>
    </row>
    <row r="61" spans="1:15" ht="15.45" x14ac:dyDescent="0.4">
      <c r="A61" s="146"/>
      <c r="B61" s="163"/>
      <c r="C61" s="145"/>
      <c r="D61" s="146"/>
      <c r="E61" s="146"/>
      <c r="F61" s="167"/>
      <c r="G61" s="159"/>
      <c r="H61" s="146"/>
      <c r="I61" s="156"/>
      <c r="J61" s="156"/>
      <c r="K61" s="146"/>
      <c r="L61" s="146"/>
      <c r="M61" s="146"/>
    </row>
    <row r="62" spans="1:15" ht="15.45" x14ac:dyDescent="0.4">
      <c r="A62" s="146"/>
      <c r="B62" s="162"/>
      <c r="C62" s="145"/>
      <c r="D62" s="146"/>
      <c r="E62" s="146"/>
      <c r="F62" s="155"/>
      <c r="G62" s="159"/>
      <c r="H62" s="146"/>
      <c r="I62" s="156"/>
      <c r="J62" s="156"/>
      <c r="K62" s="146"/>
      <c r="L62" s="146"/>
      <c r="M62" s="146"/>
    </row>
    <row r="63" spans="1:15" ht="15.45" x14ac:dyDescent="0.4">
      <c r="A63" s="171"/>
      <c r="B63" s="172"/>
      <c r="C63" s="145"/>
      <c r="D63" s="146"/>
      <c r="E63" s="146"/>
      <c r="F63" s="147"/>
      <c r="G63" s="159"/>
      <c r="H63" s="146"/>
      <c r="I63" s="156"/>
      <c r="J63" s="156"/>
      <c r="K63" s="146"/>
      <c r="L63" s="146"/>
      <c r="M63" s="146"/>
    </row>
    <row r="64" spans="1:15" ht="15.45" x14ac:dyDescent="0.4">
      <c r="A64" s="173"/>
      <c r="B64" s="174"/>
      <c r="C64" s="145"/>
      <c r="D64" s="146"/>
      <c r="E64" s="146"/>
      <c r="F64" s="147"/>
      <c r="G64" s="159"/>
      <c r="H64" s="146"/>
      <c r="I64" s="156"/>
      <c r="J64" s="156"/>
      <c r="K64" s="146"/>
      <c r="L64" s="146"/>
      <c r="M64" s="146"/>
    </row>
    <row r="65" spans="1:13" ht="15.45" x14ac:dyDescent="0.4">
      <c r="A65" s="143"/>
      <c r="B65" s="144"/>
      <c r="C65" s="145"/>
      <c r="D65" s="146"/>
      <c r="E65" s="146"/>
      <c r="F65" s="147"/>
      <c r="G65" s="159"/>
      <c r="H65" s="146"/>
      <c r="I65" s="156"/>
      <c r="J65" s="156"/>
      <c r="K65" s="146"/>
      <c r="L65" s="146"/>
      <c r="M65" s="146"/>
    </row>
    <row r="66" spans="1:13" ht="15.45" x14ac:dyDescent="0.4">
      <c r="A66" s="143"/>
      <c r="B66" s="144"/>
      <c r="C66" s="145"/>
      <c r="D66" s="146"/>
      <c r="E66" s="146"/>
      <c r="F66" s="147"/>
      <c r="G66" s="159"/>
      <c r="H66" s="146"/>
      <c r="I66" s="156"/>
      <c r="J66" s="156"/>
      <c r="K66" s="146"/>
      <c r="L66" s="146"/>
      <c r="M66" s="146"/>
    </row>
    <row r="67" spans="1:13" x14ac:dyDescent="0.4">
      <c r="A67" s="164"/>
    </row>
  </sheetData>
  <mergeCells count="31">
    <mergeCell ref="A16:A20"/>
    <mergeCell ref="B16:B20"/>
    <mergeCell ref="A4:A5"/>
    <mergeCell ref="B4:B5"/>
    <mergeCell ref="A6:N6"/>
    <mergeCell ref="A11:N11"/>
    <mergeCell ref="A15:N15"/>
    <mergeCell ref="A34:A36"/>
    <mergeCell ref="B34:B36"/>
    <mergeCell ref="A21:A22"/>
    <mergeCell ref="B21:B22"/>
    <mergeCell ref="A23:A24"/>
    <mergeCell ref="B23:B24"/>
    <mergeCell ref="A25:A26"/>
    <mergeCell ref="B25:B26"/>
    <mergeCell ref="N25:N26"/>
    <mergeCell ref="A28:A29"/>
    <mergeCell ref="B28:B29"/>
    <mergeCell ref="A30:A31"/>
    <mergeCell ref="B30:B31"/>
    <mergeCell ref="A37:A38"/>
    <mergeCell ref="B37:B38"/>
    <mergeCell ref="N37:N38"/>
    <mergeCell ref="A42:A43"/>
    <mergeCell ref="B42:B43"/>
    <mergeCell ref="N42:N43"/>
    <mergeCell ref="A44:A46"/>
    <mergeCell ref="B44:B46"/>
    <mergeCell ref="N44:N46"/>
    <mergeCell ref="A49:B52"/>
    <mergeCell ref="N49:N52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51BE3D6AF51409E935E01AEA94D3E" ma:contentTypeVersion="8" ma:contentTypeDescription="Create a new document." ma:contentTypeScope="" ma:versionID="4b204500bfd8e4774ef906800e7bb915">
  <xsd:schema xmlns:xsd="http://www.w3.org/2001/XMLSchema" xmlns:xs="http://www.w3.org/2001/XMLSchema" xmlns:p="http://schemas.microsoft.com/office/2006/metadata/properties" xmlns:ns3="87fcb2e0-568a-465d-9984-9bc0a495c5c1" targetNamespace="http://schemas.microsoft.com/office/2006/metadata/properties" ma:root="true" ma:fieldsID="52d00f44b10e789a85ca4cbd3c235f94" ns3:_="">
    <xsd:import namespace="87fcb2e0-568a-465d-9984-9bc0a495c5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cb2e0-568a-465d-9984-9bc0a495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7D6B7D-DEFD-4E97-8838-DCDA1FA4B9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0AF3C9-B7A5-40E9-A83C-84852F104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F7F686-7803-489D-B737-49F19AECD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cb2e0-568a-465d-9984-9bc0a495c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Sandoval</dc:creator>
  <cp:lastModifiedBy>Thuyet Dang</cp:lastModifiedBy>
  <dcterms:created xsi:type="dcterms:W3CDTF">2020-06-16T01:19:15Z</dcterms:created>
  <dcterms:modified xsi:type="dcterms:W3CDTF">2020-06-19T21:36:16Z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0x0101007B651BE3D6AF51409E935E01AEA94D3E</vt:lpwstr>
  </property>
</Properties>
</file>